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uglena-my.sharepoint.com/personal/kyoyu_drive_euglena_jp/Documents/【ｸﾛﾚﾗｻﾌﾟﾗｲ】003_ﾏｰｹﾃｨﾝｸﾞ課_共有ﾄﾞﾗｲﾌﾞ/11.広告/旧資料/"/>
    </mc:Choice>
  </mc:AlternateContent>
  <xr:revisionPtr revIDLastSave="22" documentId="11_138FDFEDDA53D52A0637634E93062AC87D246F9C" xr6:coauthVersionLast="47" xr6:coauthVersionMax="47" xr10:uidLastSave="{5EC42583-16D8-4AD2-B66D-CDE886CB1B51}"/>
  <bookViews>
    <workbookView xWindow="-108" yWindow="-108" windowWidth="23256" windowHeight="12576" xr2:uid="{00000000-000D-0000-FFFF-FFFF00000000}"/>
  </bookViews>
  <sheets>
    <sheet name="青玉販売数" sheetId="1" r:id="rId1"/>
    <sheet name="月別集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+MehaNgNxsL+ikrINPKNYIrwzGA=="/>
    </ext>
  </extLst>
</workbook>
</file>

<file path=xl/calcChain.xml><?xml version="1.0" encoding="utf-8"?>
<calcChain xmlns="http://schemas.openxmlformats.org/spreadsheetml/2006/main">
  <c r="AC8" i="1" l="1"/>
  <c r="AC7" i="1"/>
  <c r="AC6" i="1"/>
  <c r="AC5" i="1"/>
  <c r="AC4" i="1"/>
  <c r="AC9" i="1"/>
  <c r="AB9" i="1"/>
  <c r="AB10" i="1" s="1"/>
  <c r="N19" i="2" l="1"/>
  <c r="N18" i="2"/>
  <c r="N17" i="2"/>
  <c r="N16" i="2"/>
  <c r="N15" i="2"/>
  <c r="N14" i="2"/>
  <c r="Z9" i="1" s="1"/>
  <c r="Z10" i="1" s="1"/>
  <c r="N13" i="2"/>
  <c r="Y9" i="1" s="1"/>
  <c r="Y10" i="1" s="1"/>
  <c r="N12" i="2"/>
  <c r="X9" i="1" s="1"/>
  <c r="X10" i="1" s="1"/>
  <c r="N11" i="2"/>
  <c r="W9" i="1" s="1"/>
  <c r="W10" i="1" s="1"/>
  <c r="N10" i="2"/>
  <c r="N9" i="2"/>
  <c r="U9" i="1" s="1"/>
  <c r="U10" i="1" s="1"/>
  <c r="N8" i="2"/>
  <c r="T9" i="1" s="1"/>
  <c r="T10" i="1" s="1"/>
  <c r="N7" i="2"/>
  <c r="S9" i="1" s="1"/>
  <c r="S10" i="1" s="1"/>
  <c r="N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V9" i="1"/>
  <c r="V10" i="1" s="1"/>
  <c r="R9" i="1"/>
  <c r="AA9" i="1" l="1"/>
  <c r="AA10" i="1" s="1"/>
  <c r="R10" i="1"/>
  <c r="AC10" i="1"/>
  <c r="N4" i="2"/>
  <c r="N5" i="2"/>
</calcChain>
</file>

<file path=xl/sharedStrings.xml><?xml version="1.0" encoding="utf-8"?>
<sst xmlns="http://schemas.openxmlformats.org/spreadsheetml/2006/main" count="50" uniqueCount="45">
  <si>
    <t>青玉Ｖ販売袋数</t>
  </si>
  <si>
    <t>（袋数）</t>
  </si>
  <si>
    <t>製品種類</t>
  </si>
  <si>
    <t>2020年</t>
  </si>
  <si>
    <t>2021年</t>
  </si>
  <si>
    <t>2022年</t>
  </si>
  <si>
    <t>合計</t>
  </si>
  <si>
    <t>青玉Ｖノーマル</t>
  </si>
  <si>
    <t>青玉Ｖ（200g）</t>
  </si>
  <si>
    <t>青玉Ｖ（250g）</t>
  </si>
  <si>
    <t>青玉Ｖ（300g）</t>
  </si>
  <si>
    <t>青玉Ｖゴールド</t>
  </si>
  <si>
    <t>NEW青玉Ｖ</t>
  </si>
  <si>
    <t>島根県出雲市長浜町1372-17</t>
  </si>
  <si>
    <t>TEL 0853-28-2780</t>
  </si>
  <si>
    <t>FAX 0853-28-3066</t>
  </si>
  <si>
    <t>青玉Ｖ出荷数量（月別）</t>
  </si>
  <si>
    <t>年次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</si>
  <si>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</si>
  <si>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</si>
  <si>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</si>
  <si>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</si>
  <si>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</si>
  <si>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</si>
  <si>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</si>
  <si>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</si>
  <si>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</si>
  <si>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</si>
  <si>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</si>
  <si>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</si>
  <si>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</si>
  <si>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</si>
  <si>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</si>
  <si>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</si>
  <si>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</si>
  <si>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</si>
  <si>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</si>
  <si>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</si>
  <si>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</si>
  <si>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※商品別集計表から、「青玉Ｖ集荷数量－返品数量」で算出。(１ヶ月分プレゼント含む）</t>
  </si>
  <si>
    <t>　青玉販売数の表に、青玉ハーフサイズ(100g)は入れていない。(2004年8月～2005年4月に出荷あり)</t>
  </si>
  <si>
    <t>株式会社エポラ</t>
    <phoneticPr fontId="8"/>
  </si>
  <si>
    <t>2022年</t>
    <rPh sb="4" eb="5">
      <t>ネン</t>
    </rPh>
    <phoneticPr fontId="8"/>
  </si>
  <si>
    <t>※2022年6月30日　当社調べ</t>
    <phoneticPr fontId="8"/>
  </si>
  <si>
    <t>2023年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</si>
</sst>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9">
    <font>
      <sz val="11"/>
      <color theme="1"/>
      <name val="Arial"/>
    </font>
    <font>
      <sz val="14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i/>
      <sz val="11"/>
      <color theme="1"/>
      <name val="MS PMincho"/>
      <family val="1"/>
      <charset val="128"/>
    </font>
    <font>
      <b/>
      <sz val="11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38" fontId="2" fillId="0" borderId="6" xfId="0" applyNumberFormat="1" applyFont="1" applyBorder="1" applyAlignment="1">
      <alignment vertical="center" shrinkToFit="1"/>
    </xf>
    <xf numFmtId="38" fontId="2" fillId="0" borderId="7" xfId="0" applyNumberFormat="1" applyFont="1" applyBorder="1" applyAlignment="1">
      <alignment vertical="center" shrinkToFit="1"/>
    </xf>
    <xf numFmtId="38" fontId="2" fillId="0" borderId="8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38" fontId="2" fillId="0" borderId="10" xfId="0" applyNumberFormat="1" applyFont="1" applyBorder="1" applyAlignment="1">
      <alignment vertical="center" shrinkToFit="1"/>
    </xf>
    <xf numFmtId="38" fontId="2" fillId="0" borderId="1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38" fontId="2" fillId="0" borderId="13" xfId="0" applyNumberFormat="1" applyFont="1" applyBorder="1" applyAlignment="1">
      <alignment vertical="center" shrinkToFit="1"/>
    </xf>
    <xf numFmtId="38" fontId="2" fillId="0" borderId="14" xfId="0" applyNumberFormat="1" applyFont="1" applyBorder="1" applyAlignment="1">
      <alignment vertical="center" shrinkToFit="1"/>
    </xf>
    <xf numFmtId="38" fontId="2" fillId="0" borderId="15" xfId="0" applyNumberFormat="1" applyFont="1" applyBorder="1" applyAlignment="1">
      <alignment vertical="center" shrinkToFit="1"/>
    </xf>
    <xf numFmtId="38" fontId="2" fillId="0" borderId="2" xfId="0" applyNumberFormat="1" applyFont="1" applyBorder="1" applyAlignment="1">
      <alignment vertical="center" shrinkToFit="1"/>
    </xf>
    <xf numFmtId="38" fontId="2" fillId="0" borderId="4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6" fillId="0" borderId="10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38" fontId="6" fillId="3" borderId="1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showGridLines="0" tabSelected="1" topLeftCell="O1" workbookViewId="0">
      <selection activeCell="AF8" sqref="AF8"/>
    </sheetView>
  </sheetViews>
  <sheetFormatPr defaultColWidth="12.59765625" defaultRowHeight="15" customHeight="1"/>
  <cols>
    <col min="1" max="1" width="12.5" customWidth="1"/>
    <col min="2" max="28" width="8.5" customWidth="1"/>
    <col min="29" max="29" width="14.09765625" customWidth="1"/>
    <col min="30" max="30" width="7.8984375" customWidth="1"/>
  </cols>
  <sheetData>
    <row r="1" spans="1:30" ht="24" customHeight="1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 t="s">
        <v>1</v>
      </c>
      <c r="AD2" s="2"/>
    </row>
    <row r="3" spans="1:30" ht="24" customHeight="1">
      <c r="A3" s="5" t="s">
        <v>2</v>
      </c>
      <c r="B3" s="6">
        <v>1997</v>
      </c>
      <c r="C3" s="6">
        <v>1998</v>
      </c>
      <c r="D3" s="6">
        <v>1999</v>
      </c>
      <c r="E3" s="6">
        <v>2000</v>
      </c>
      <c r="F3" s="6">
        <v>2001</v>
      </c>
      <c r="G3" s="6">
        <v>2002</v>
      </c>
      <c r="H3" s="6">
        <v>2003</v>
      </c>
      <c r="I3" s="6">
        <v>2004</v>
      </c>
      <c r="J3" s="6">
        <v>2005</v>
      </c>
      <c r="K3" s="6">
        <v>2006</v>
      </c>
      <c r="L3" s="6">
        <v>2007</v>
      </c>
      <c r="M3" s="6">
        <v>2008</v>
      </c>
      <c r="N3" s="6">
        <v>2009</v>
      </c>
      <c r="O3" s="6">
        <v>2010</v>
      </c>
      <c r="P3" s="6">
        <v>2011</v>
      </c>
      <c r="Q3" s="6">
        <v>2012</v>
      </c>
      <c r="R3" s="7">
        <v>2013</v>
      </c>
      <c r="S3" s="7">
        <v>2014</v>
      </c>
      <c r="T3" s="7">
        <v>2015</v>
      </c>
      <c r="U3" s="7">
        <v>2016</v>
      </c>
      <c r="V3" s="7">
        <v>2017</v>
      </c>
      <c r="W3" s="7">
        <v>2018</v>
      </c>
      <c r="X3" s="7">
        <v>2019</v>
      </c>
      <c r="Y3" s="8" t="s">
        <v>3</v>
      </c>
      <c r="Z3" s="8" t="s">
        <v>4</v>
      </c>
      <c r="AA3" s="8" t="s">
        <v>5</v>
      </c>
      <c r="AB3" s="8" t="s">
        <v>44</v>
      </c>
      <c r="AC3" s="9" t="s">
        <v>6</v>
      </c>
      <c r="AD3" s="2"/>
    </row>
    <row r="4" spans="1:30" ht="24" customHeight="1">
      <c r="A4" s="10" t="s">
        <v>7</v>
      </c>
      <c r="B4" s="11">
        <v>68340</v>
      </c>
      <c r="C4" s="11">
        <v>273654</v>
      </c>
      <c r="D4" s="11">
        <v>421448</v>
      </c>
      <c r="E4" s="11">
        <v>1304333</v>
      </c>
      <c r="F4" s="11">
        <v>887769</v>
      </c>
      <c r="G4" s="11">
        <v>472119</v>
      </c>
      <c r="H4" s="11">
        <v>540038</v>
      </c>
      <c r="I4" s="11">
        <v>521762</v>
      </c>
      <c r="J4" s="11">
        <v>1808561</v>
      </c>
      <c r="K4" s="11">
        <v>1170428</v>
      </c>
      <c r="L4" s="11"/>
      <c r="M4" s="11"/>
      <c r="N4" s="11"/>
      <c r="O4" s="11"/>
      <c r="P4" s="11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>
        <f>SUM(B4:AB4)</f>
        <v>7468452</v>
      </c>
      <c r="AD4" s="2"/>
    </row>
    <row r="5" spans="1:30" ht="24" customHeight="1">
      <c r="A5" s="14" t="s">
        <v>8</v>
      </c>
      <c r="B5" s="15"/>
      <c r="C5" s="15"/>
      <c r="D5" s="15"/>
      <c r="E5" s="15"/>
      <c r="F5" s="15">
        <v>352351</v>
      </c>
      <c r="G5" s="15">
        <v>1267138</v>
      </c>
      <c r="H5" s="15">
        <v>442556</v>
      </c>
      <c r="I5" s="15"/>
      <c r="J5" s="15"/>
      <c r="K5" s="15"/>
      <c r="L5" s="15"/>
      <c r="M5" s="15"/>
      <c r="N5" s="15"/>
      <c r="O5" s="15"/>
      <c r="P5" s="15"/>
      <c r="Q5" s="15"/>
      <c r="R5" s="16"/>
      <c r="S5" s="16"/>
      <c r="T5" s="16"/>
      <c r="U5" s="12"/>
      <c r="V5" s="12"/>
      <c r="W5" s="12"/>
      <c r="X5" s="12"/>
      <c r="Y5" s="12"/>
      <c r="Z5" s="12"/>
      <c r="AA5" s="12"/>
      <c r="AB5" s="12"/>
      <c r="AC5" s="13">
        <f>SUM(B5:AB5)</f>
        <v>2062045</v>
      </c>
      <c r="AD5" s="2"/>
    </row>
    <row r="6" spans="1:30" ht="24" customHeight="1">
      <c r="A6" s="14" t="s">
        <v>9</v>
      </c>
      <c r="B6" s="15"/>
      <c r="C6" s="15"/>
      <c r="D6" s="15"/>
      <c r="E6" s="15"/>
      <c r="F6" s="15"/>
      <c r="G6" s="15"/>
      <c r="H6" s="15">
        <v>1017710</v>
      </c>
      <c r="I6" s="15"/>
      <c r="J6" s="15"/>
      <c r="K6" s="15"/>
      <c r="L6" s="15"/>
      <c r="M6" s="15"/>
      <c r="N6" s="15"/>
      <c r="O6" s="15"/>
      <c r="P6" s="15"/>
      <c r="Q6" s="15"/>
      <c r="R6" s="16"/>
      <c r="S6" s="16"/>
      <c r="T6" s="16"/>
      <c r="U6" s="12"/>
      <c r="V6" s="12"/>
      <c r="W6" s="12"/>
      <c r="X6" s="12"/>
      <c r="Y6" s="12"/>
      <c r="Z6" s="12"/>
      <c r="AA6" s="12"/>
      <c r="AB6" s="12"/>
      <c r="AC6" s="13">
        <f>SUM(B6:AB6)</f>
        <v>1017710</v>
      </c>
      <c r="AD6" s="2"/>
    </row>
    <row r="7" spans="1:30" ht="24" customHeight="1">
      <c r="A7" s="14" t="s">
        <v>10</v>
      </c>
      <c r="B7" s="15"/>
      <c r="C7" s="15"/>
      <c r="D7" s="15"/>
      <c r="E7" s="15"/>
      <c r="F7" s="15"/>
      <c r="G7" s="15"/>
      <c r="H7" s="15">
        <v>161769</v>
      </c>
      <c r="I7" s="15">
        <v>1656131</v>
      </c>
      <c r="J7" s="15"/>
      <c r="K7" s="15"/>
      <c r="L7" s="15"/>
      <c r="M7" s="15"/>
      <c r="N7" s="15"/>
      <c r="O7" s="15"/>
      <c r="P7" s="15"/>
      <c r="Q7" s="15"/>
      <c r="R7" s="16"/>
      <c r="S7" s="16"/>
      <c r="T7" s="16"/>
      <c r="U7" s="12"/>
      <c r="V7" s="12"/>
      <c r="W7" s="12"/>
      <c r="X7" s="12"/>
      <c r="Y7" s="12"/>
      <c r="Z7" s="12"/>
      <c r="AA7" s="12"/>
      <c r="AB7" s="12"/>
      <c r="AC7" s="13">
        <f>SUM(B7:AB7)</f>
        <v>1817900</v>
      </c>
      <c r="AD7" s="2"/>
    </row>
    <row r="8" spans="1:30" ht="24" customHeight="1">
      <c r="A8" s="14" t="s">
        <v>11</v>
      </c>
      <c r="B8" s="15">
        <v>7212</v>
      </c>
      <c r="C8" s="15">
        <v>14479</v>
      </c>
      <c r="D8" s="15">
        <v>18884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2"/>
      <c r="V8" s="12"/>
      <c r="W8" s="12"/>
      <c r="X8" s="12"/>
      <c r="Y8" s="12"/>
      <c r="Z8" s="12"/>
      <c r="AA8" s="12"/>
      <c r="AB8" s="12"/>
      <c r="AC8" s="13">
        <f>SUM(B8:AB8)</f>
        <v>40575</v>
      </c>
      <c r="AD8" s="2"/>
    </row>
    <row r="9" spans="1:30" ht="24" customHeight="1">
      <c r="A9" s="17" t="s">
        <v>12</v>
      </c>
      <c r="B9" s="18"/>
      <c r="C9" s="18"/>
      <c r="D9" s="18"/>
      <c r="E9" s="18"/>
      <c r="F9" s="18"/>
      <c r="G9" s="18"/>
      <c r="H9" s="18"/>
      <c r="I9" s="18"/>
      <c r="J9" s="18"/>
      <c r="K9" s="18">
        <v>286532</v>
      </c>
      <c r="L9" s="18">
        <v>910230</v>
      </c>
      <c r="M9" s="18">
        <v>807194</v>
      </c>
      <c r="N9" s="18">
        <v>753587</v>
      </c>
      <c r="O9" s="18">
        <v>730074</v>
      </c>
      <c r="P9" s="18">
        <v>632585</v>
      </c>
      <c r="Q9" s="18">
        <v>560316</v>
      </c>
      <c r="R9" s="19">
        <f>月別集計!N6</f>
        <v>504990</v>
      </c>
      <c r="S9" s="19">
        <f>月別集計!N7</f>
        <v>457432</v>
      </c>
      <c r="T9" s="19">
        <f>月別集計!N8</f>
        <v>421295</v>
      </c>
      <c r="U9" s="20">
        <f>月別集計!N9</f>
        <v>353762</v>
      </c>
      <c r="V9" s="20">
        <f>月別集計!N10</f>
        <v>293260</v>
      </c>
      <c r="W9" s="20">
        <f>月別集計!N11</f>
        <v>290994</v>
      </c>
      <c r="X9" s="20">
        <f>月別集計!N12</f>
        <v>202135</v>
      </c>
      <c r="Y9" s="20">
        <f>月別集計!N13</f>
        <v>212130</v>
      </c>
      <c r="Z9" s="20">
        <f>+月別集計!N14</f>
        <v>199242</v>
      </c>
      <c r="AA9" s="20">
        <f>+月別集計!N15</f>
        <v>183811</v>
      </c>
      <c r="AB9" s="20">
        <f>+月別集計!N16</f>
        <v>28398</v>
      </c>
      <c r="AC9" s="13">
        <f>SUM(B9:AB9)</f>
        <v>7827967</v>
      </c>
      <c r="AD9" s="2"/>
    </row>
    <row r="10" spans="1:30" ht="24" customHeight="1">
      <c r="A10" s="5" t="s">
        <v>6</v>
      </c>
      <c r="B10" s="21">
        <f t="shared" ref="B10:AC10" si="0">SUM(B4:B9)</f>
        <v>75552</v>
      </c>
      <c r="C10" s="21">
        <f t="shared" si="0"/>
        <v>288133</v>
      </c>
      <c r="D10" s="21">
        <f t="shared" si="0"/>
        <v>440332</v>
      </c>
      <c r="E10" s="21">
        <f t="shared" si="0"/>
        <v>1304333</v>
      </c>
      <c r="F10" s="21">
        <f t="shared" si="0"/>
        <v>1240120</v>
      </c>
      <c r="G10" s="21">
        <f t="shared" si="0"/>
        <v>1739257</v>
      </c>
      <c r="H10" s="21">
        <f t="shared" si="0"/>
        <v>2162073</v>
      </c>
      <c r="I10" s="21">
        <f t="shared" si="0"/>
        <v>2177893</v>
      </c>
      <c r="J10" s="21">
        <f t="shared" si="0"/>
        <v>1808561</v>
      </c>
      <c r="K10" s="21">
        <f t="shared" si="0"/>
        <v>1456960</v>
      </c>
      <c r="L10" s="21">
        <f t="shared" si="0"/>
        <v>910230</v>
      </c>
      <c r="M10" s="21">
        <f t="shared" si="0"/>
        <v>807194</v>
      </c>
      <c r="N10" s="21">
        <f t="shared" si="0"/>
        <v>753587</v>
      </c>
      <c r="O10" s="21">
        <f t="shared" si="0"/>
        <v>730074</v>
      </c>
      <c r="P10" s="21">
        <f t="shared" si="0"/>
        <v>632585</v>
      </c>
      <c r="Q10" s="21">
        <f t="shared" si="0"/>
        <v>560316</v>
      </c>
      <c r="R10" s="21">
        <f t="shared" si="0"/>
        <v>504990</v>
      </c>
      <c r="S10" s="21">
        <f t="shared" si="0"/>
        <v>457432</v>
      </c>
      <c r="T10" s="21">
        <f t="shared" si="0"/>
        <v>421295</v>
      </c>
      <c r="U10" s="21">
        <f t="shared" si="0"/>
        <v>353762</v>
      </c>
      <c r="V10" s="21">
        <f t="shared" si="0"/>
        <v>293260</v>
      </c>
      <c r="W10" s="21">
        <f t="shared" si="0"/>
        <v>290994</v>
      </c>
      <c r="X10" s="21">
        <f t="shared" si="0"/>
        <v>202135</v>
      </c>
      <c r="Y10" s="21">
        <f t="shared" si="0"/>
        <v>212130</v>
      </c>
      <c r="Z10" s="21">
        <f t="shared" si="0"/>
        <v>199242</v>
      </c>
      <c r="AA10" s="21">
        <f t="shared" si="0"/>
        <v>183811</v>
      </c>
      <c r="AB10" s="21">
        <f t="shared" si="0"/>
        <v>28398</v>
      </c>
      <c r="AC10" s="22">
        <f t="shared" si="0"/>
        <v>20234649</v>
      </c>
      <c r="AD10" s="23"/>
    </row>
    <row r="11" spans="1:30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24" customHeight="1">
      <c r="A12" s="2" t="s">
        <v>43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4"/>
      <c r="O15" s="2"/>
      <c r="P15" s="2"/>
      <c r="Q15" s="2"/>
      <c r="R15" s="2"/>
      <c r="S15" s="2"/>
      <c r="T15" s="2"/>
      <c r="U15" s="2"/>
      <c r="V15" s="2"/>
      <c r="W15" s="2"/>
      <c r="X15" s="2"/>
      <c r="Y15" s="25"/>
      <c r="Z15" s="25"/>
      <c r="AA15" s="25"/>
      <c r="AB15" s="25"/>
      <c r="AC15" s="25" t="s">
        <v>13</v>
      </c>
      <c r="AD15" s="2"/>
    </row>
    <row r="16" spans="1:30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4"/>
      <c r="O16" s="2"/>
      <c r="P16" s="2"/>
      <c r="Q16" s="2"/>
      <c r="R16" s="2"/>
      <c r="S16" s="2"/>
      <c r="T16" s="2"/>
      <c r="U16" s="2"/>
      <c r="V16" s="2"/>
      <c r="W16" s="2"/>
      <c r="X16" s="2"/>
      <c r="Y16" s="25"/>
      <c r="Z16" s="25"/>
      <c r="AA16" s="25"/>
      <c r="AB16" s="25"/>
      <c r="AC16" s="25" t="s">
        <v>41</v>
      </c>
      <c r="AD16" s="2"/>
    </row>
    <row r="17" spans="1:30" ht="24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4"/>
      <c r="O17" s="2"/>
      <c r="P17" s="2"/>
      <c r="Q17" s="2"/>
      <c r="R17" s="2"/>
      <c r="S17" s="2"/>
      <c r="T17" s="2"/>
      <c r="U17" s="2"/>
      <c r="V17" s="2"/>
      <c r="W17" s="2"/>
      <c r="X17" s="2"/>
      <c r="Y17" s="25"/>
      <c r="Z17" s="25"/>
      <c r="AA17" s="25"/>
      <c r="AB17" s="25"/>
      <c r="AC17" s="25" t="s">
        <v>14</v>
      </c>
      <c r="AD17" s="2"/>
    </row>
    <row r="18" spans="1:30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4"/>
      <c r="O18" s="2"/>
      <c r="P18" s="2"/>
      <c r="Q18" s="2"/>
      <c r="R18" s="2"/>
      <c r="S18" s="2"/>
      <c r="T18" s="2"/>
      <c r="U18" s="2"/>
      <c r="V18" s="2"/>
      <c r="W18" s="2"/>
      <c r="X18" s="2"/>
      <c r="Y18" s="25"/>
      <c r="Z18" s="25"/>
      <c r="AA18" s="25"/>
      <c r="AB18" s="25"/>
      <c r="AC18" s="25" t="s">
        <v>15</v>
      </c>
      <c r="AD18" s="2"/>
    </row>
    <row r="19" spans="1:30" ht="24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4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4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4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4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phoneticPr fontId="8"/>
  <pageMargins left="0.39370078740157483" right="0.19685039370078741" top="0.78740157480314965" bottom="0.39370078740157483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C17" sqref="C17"/>
    </sheetView>
  </sheetViews>
  <sheetFormatPr defaultColWidth="12.59765625" defaultRowHeight="15" customHeight="1"/>
  <cols>
    <col min="1" max="13" width="7.59765625" customWidth="1"/>
    <col min="14" max="14" width="9.3984375" customWidth="1"/>
    <col min="15" max="26" width="2.3984375" customWidth="1"/>
  </cols>
  <sheetData>
    <row r="1" spans="1:26" ht="19.5" customHeight="1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9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9.5" customHeight="1">
      <c r="A3" s="27" t="s">
        <v>17</v>
      </c>
      <c r="B3" s="27" t="s">
        <v>18</v>
      </c>
      <c r="C3" s="27" t="s">
        <v>19</v>
      </c>
      <c r="D3" s="27" t="s">
        <v>20</v>
      </c>
      <c r="E3" s="27" t="s">
        <v>21</v>
      </c>
      <c r="F3" s="27" t="s">
        <v>22</v>
      </c>
      <c r="G3" s="27" t="s">
        <v>23</v>
      </c>
      <c r="H3" s="27" t="s">
        <v>24</v>
      </c>
      <c r="I3" s="27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8" t="s">
        <v>6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9.5" customHeight="1">
      <c r="A4" s="29" t="s">
        <v>30</v>
      </c>
      <c r="B4" s="30">
        <f>44728-453</f>
        <v>44275</v>
      </c>
      <c r="C4" s="30">
        <f>45179-268</f>
        <v>44911</v>
      </c>
      <c r="D4" s="30">
        <f>41397-626</f>
        <v>40771</v>
      </c>
      <c r="E4" s="30">
        <f>50925-230</f>
        <v>50695</v>
      </c>
      <c r="F4" s="30">
        <f>49761-251</f>
        <v>49510</v>
      </c>
      <c r="G4" s="30">
        <f>61734-242</f>
        <v>61492</v>
      </c>
      <c r="H4" s="30">
        <f>51183-248</f>
        <v>50935</v>
      </c>
      <c r="I4" s="30">
        <f>61517-245</f>
        <v>61272</v>
      </c>
      <c r="J4" s="30">
        <f>40887-146</f>
        <v>40741</v>
      </c>
      <c r="K4" s="30">
        <f>60312-252</f>
        <v>60060</v>
      </c>
      <c r="L4" s="30">
        <f>70965-461</f>
        <v>70504</v>
      </c>
      <c r="M4" s="30">
        <f>57739-320</f>
        <v>57419</v>
      </c>
      <c r="N4" s="30">
        <f t="shared" ref="N4:N19" si="0">SUM(B4:M4)</f>
        <v>632585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9.5" customHeight="1">
      <c r="A5" s="31" t="s">
        <v>31</v>
      </c>
      <c r="B5" s="32">
        <f>37975-258</f>
        <v>37717</v>
      </c>
      <c r="C5" s="32">
        <f>56806-139</f>
        <v>56667</v>
      </c>
      <c r="D5" s="32">
        <f>41722-140</f>
        <v>41582</v>
      </c>
      <c r="E5" s="32">
        <f>47129-179</f>
        <v>46950</v>
      </c>
      <c r="F5" s="32">
        <f>33757-135</f>
        <v>33622</v>
      </c>
      <c r="G5" s="32">
        <f>34474-146</f>
        <v>34328</v>
      </c>
      <c r="H5" s="32">
        <f>50447-161</f>
        <v>50286</v>
      </c>
      <c r="I5" s="32">
        <f>43414-140</f>
        <v>43274</v>
      </c>
      <c r="J5" s="32">
        <f>47225-137</f>
        <v>47088</v>
      </c>
      <c r="K5" s="32">
        <f>62489-211</f>
        <v>62278</v>
      </c>
      <c r="L5" s="32">
        <f>42163-164</f>
        <v>41999</v>
      </c>
      <c r="M5" s="32">
        <f>64648-123</f>
        <v>64525</v>
      </c>
      <c r="N5" s="32">
        <f t="shared" si="0"/>
        <v>560316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9.5" customHeight="1">
      <c r="A6" s="29" t="s">
        <v>32</v>
      </c>
      <c r="B6" s="30">
        <v>28742</v>
      </c>
      <c r="C6" s="30">
        <v>38193</v>
      </c>
      <c r="D6" s="30">
        <v>36336</v>
      </c>
      <c r="E6" s="30">
        <v>40758</v>
      </c>
      <c r="F6" s="30">
        <v>35238</v>
      </c>
      <c r="G6" s="30">
        <v>50737</v>
      </c>
      <c r="H6" s="30">
        <v>37359</v>
      </c>
      <c r="I6" s="30">
        <v>38466</v>
      </c>
      <c r="J6" s="30">
        <v>60452</v>
      </c>
      <c r="K6" s="30">
        <v>38235</v>
      </c>
      <c r="L6" s="30">
        <v>45243</v>
      </c>
      <c r="M6" s="30">
        <v>55231</v>
      </c>
      <c r="N6" s="30">
        <f t="shared" si="0"/>
        <v>504990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9.5" customHeight="1">
      <c r="A7" s="31" t="s">
        <v>33</v>
      </c>
      <c r="B7" s="32">
        <v>29441</v>
      </c>
      <c r="C7" s="32">
        <v>50202</v>
      </c>
      <c r="D7" s="32">
        <v>64757</v>
      </c>
      <c r="E7" s="32">
        <v>36296</v>
      </c>
      <c r="F7" s="32">
        <v>22159</v>
      </c>
      <c r="G7" s="32">
        <v>34379</v>
      </c>
      <c r="H7" s="32">
        <v>29816</v>
      </c>
      <c r="I7" s="32">
        <v>30096</v>
      </c>
      <c r="J7" s="32">
        <v>47079</v>
      </c>
      <c r="K7" s="32">
        <v>31884</v>
      </c>
      <c r="L7" s="32">
        <v>39273</v>
      </c>
      <c r="M7" s="32">
        <v>42050</v>
      </c>
      <c r="N7" s="32">
        <f t="shared" si="0"/>
        <v>457432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9.5" customHeight="1">
      <c r="A8" s="29" t="s">
        <v>34</v>
      </c>
      <c r="B8" s="30">
        <v>23955</v>
      </c>
      <c r="C8" s="30">
        <v>32096</v>
      </c>
      <c r="D8" s="30">
        <v>39540</v>
      </c>
      <c r="E8" s="30">
        <v>27829</v>
      </c>
      <c r="F8" s="30">
        <v>26634</v>
      </c>
      <c r="G8" s="30">
        <v>34461</v>
      </c>
      <c r="H8" s="30">
        <v>28587</v>
      </c>
      <c r="I8" s="30">
        <v>27194</v>
      </c>
      <c r="J8" s="30">
        <v>46747</v>
      </c>
      <c r="K8" s="30">
        <v>31901</v>
      </c>
      <c r="L8" s="30">
        <v>43195</v>
      </c>
      <c r="M8" s="30">
        <v>59156</v>
      </c>
      <c r="N8" s="30">
        <f t="shared" si="0"/>
        <v>421295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9.5" customHeight="1">
      <c r="A9" s="31" t="s">
        <v>35</v>
      </c>
      <c r="B9" s="32">
        <v>22923</v>
      </c>
      <c r="C9" s="32">
        <v>26945</v>
      </c>
      <c r="D9" s="32">
        <v>24718</v>
      </c>
      <c r="E9" s="32">
        <v>24777</v>
      </c>
      <c r="F9" s="32">
        <v>24068</v>
      </c>
      <c r="G9" s="32">
        <v>37955</v>
      </c>
      <c r="H9" s="32">
        <v>24035</v>
      </c>
      <c r="I9" s="32">
        <v>24621</v>
      </c>
      <c r="J9" s="32">
        <v>30973</v>
      </c>
      <c r="K9" s="32">
        <v>29874</v>
      </c>
      <c r="L9" s="32">
        <v>41133</v>
      </c>
      <c r="M9" s="32">
        <v>41740</v>
      </c>
      <c r="N9" s="32">
        <f t="shared" si="0"/>
        <v>353762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9.5" customHeight="1">
      <c r="A10" s="29" t="s">
        <v>36</v>
      </c>
      <c r="B10" s="30">
        <v>20631</v>
      </c>
      <c r="C10" s="30">
        <v>22032</v>
      </c>
      <c r="D10" s="30">
        <v>27606</v>
      </c>
      <c r="E10" s="30">
        <v>22555</v>
      </c>
      <c r="F10" s="30">
        <v>22115</v>
      </c>
      <c r="G10" s="30">
        <v>33762</v>
      </c>
      <c r="H10" s="30">
        <v>20475</v>
      </c>
      <c r="I10" s="30">
        <v>21060</v>
      </c>
      <c r="J10" s="30">
        <v>36939</v>
      </c>
      <c r="K10" s="30">
        <v>18735</v>
      </c>
      <c r="L10" s="30">
        <v>22067</v>
      </c>
      <c r="M10" s="30">
        <v>25283</v>
      </c>
      <c r="N10" s="30">
        <f t="shared" si="0"/>
        <v>293260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9.5" customHeight="1">
      <c r="A11" s="31" t="s">
        <v>37</v>
      </c>
      <c r="B11" s="32">
        <v>19559</v>
      </c>
      <c r="C11" s="32">
        <v>21809</v>
      </c>
      <c r="D11" s="32">
        <v>33129</v>
      </c>
      <c r="E11" s="32">
        <v>21173</v>
      </c>
      <c r="F11" s="32">
        <v>23742</v>
      </c>
      <c r="G11" s="32">
        <v>36558</v>
      </c>
      <c r="H11" s="32">
        <v>31351</v>
      </c>
      <c r="I11" s="32">
        <v>45031</v>
      </c>
      <c r="J11" s="32">
        <v>22132</v>
      </c>
      <c r="K11" s="32">
        <v>11241</v>
      </c>
      <c r="L11" s="32">
        <v>12016</v>
      </c>
      <c r="M11" s="32">
        <v>13253</v>
      </c>
      <c r="N11" s="32">
        <f t="shared" si="0"/>
        <v>290994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9.5" customHeight="1">
      <c r="A12" s="29" t="s">
        <v>38</v>
      </c>
      <c r="B12" s="30">
        <v>13088</v>
      </c>
      <c r="C12" s="30">
        <v>15686</v>
      </c>
      <c r="D12" s="30">
        <v>15434</v>
      </c>
      <c r="E12" s="30">
        <v>14088</v>
      </c>
      <c r="F12" s="30">
        <v>17238</v>
      </c>
      <c r="G12" s="30">
        <v>16614</v>
      </c>
      <c r="H12" s="30">
        <v>17080</v>
      </c>
      <c r="I12" s="30">
        <v>15942</v>
      </c>
      <c r="J12" s="30">
        <v>23012</v>
      </c>
      <c r="K12" s="30">
        <v>15505</v>
      </c>
      <c r="L12" s="30">
        <v>18567</v>
      </c>
      <c r="M12" s="30">
        <v>19881</v>
      </c>
      <c r="N12" s="30">
        <f t="shared" si="0"/>
        <v>202135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9.5" customHeight="1">
      <c r="A13" s="31" t="s">
        <v>3</v>
      </c>
      <c r="B13" s="32">
        <v>15148</v>
      </c>
      <c r="C13" s="32">
        <v>13458</v>
      </c>
      <c r="D13" s="32">
        <v>22527</v>
      </c>
      <c r="E13" s="32">
        <v>17614</v>
      </c>
      <c r="F13" s="32">
        <v>16304</v>
      </c>
      <c r="G13" s="32">
        <v>19038</v>
      </c>
      <c r="H13" s="32">
        <v>20617</v>
      </c>
      <c r="I13" s="32">
        <v>14157</v>
      </c>
      <c r="J13" s="32">
        <v>18043</v>
      </c>
      <c r="K13" s="32">
        <v>19535</v>
      </c>
      <c r="L13" s="32">
        <v>17028</v>
      </c>
      <c r="M13" s="32">
        <v>18661</v>
      </c>
      <c r="N13" s="32">
        <f t="shared" si="0"/>
        <v>212130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9.5" customHeight="1">
      <c r="A14" s="29" t="s">
        <v>4</v>
      </c>
      <c r="B14" s="30">
        <v>17023</v>
      </c>
      <c r="C14" s="30">
        <v>14900</v>
      </c>
      <c r="D14" s="30">
        <v>18874</v>
      </c>
      <c r="E14" s="30">
        <v>15924</v>
      </c>
      <c r="F14" s="30">
        <v>14861</v>
      </c>
      <c r="G14" s="30">
        <v>16678</v>
      </c>
      <c r="H14" s="30">
        <v>17644</v>
      </c>
      <c r="I14" s="30">
        <v>16358</v>
      </c>
      <c r="J14" s="30">
        <v>16376</v>
      </c>
      <c r="K14" s="30">
        <v>14958</v>
      </c>
      <c r="L14" s="30">
        <v>17086</v>
      </c>
      <c r="M14" s="30">
        <v>18560</v>
      </c>
      <c r="N14" s="30">
        <f t="shared" si="0"/>
        <v>199242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9.5" customHeight="1">
      <c r="A15" s="31" t="s">
        <v>42</v>
      </c>
      <c r="B15" s="32">
        <v>12516</v>
      </c>
      <c r="C15" s="32">
        <v>15076</v>
      </c>
      <c r="D15" s="32">
        <v>17733</v>
      </c>
      <c r="E15" s="32">
        <v>17290</v>
      </c>
      <c r="F15" s="32">
        <v>15135</v>
      </c>
      <c r="G15" s="32">
        <v>14323</v>
      </c>
      <c r="H15" s="32">
        <v>19090</v>
      </c>
      <c r="I15" s="32">
        <v>14177</v>
      </c>
      <c r="J15" s="32">
        <v>14899</v>
      </c>
      <c r="K15" s="32">
        <v>12963</v>
      </c>
      <c r="L15" s="32">
        <v>15784</v>
      </c>
      <c r="M15" s="32">
        <v>14825</v>
      </c>
      <c r="N15" s="32">
        <f t="shared" si="0"/>
        <v>183811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9.5" customHeight="1">
      <c r="A16" s="33" t="s">
        <v>44</v>
      </c>
      <c r="B16" s="30">
        <v>13330</v>
      </c>
      <c r="C16" s="30">
        <v>15068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0"/>
        <v>28398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9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>
        <f t="shared" si="0"/>
        <v>0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9.5" customHeight="1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0"/>
        <v>0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9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>
        <f t="shared" si="0"/>
        <v>0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9.5" customHeight="1">
      <c r="A20" s="26" t="s">
        <v>39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9.5" customHeight="1">
      <c r="A21" s="26" t="s">
        <v>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9.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9.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9.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9.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9.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9.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9.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9.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9.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9.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9.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9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9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9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9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9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9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9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9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9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9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9.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9.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9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9.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9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9.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9.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9.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9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9.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9.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9.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9.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9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9.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9.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9.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9.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9.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9.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9.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9.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9.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9.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9.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9.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9.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9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9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9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9.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9.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9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9.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9.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9.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9.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9.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9.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9.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9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9.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9.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9.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9.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9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9.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9.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9.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9.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9.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9.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9.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9.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9.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9.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9.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9.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9.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9.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9.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9.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9.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9.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9.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9.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9.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9.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9.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9.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9.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9.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9.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9.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9.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9.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9.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9.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9.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9.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9.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9.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9.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9.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9.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9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9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9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9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9.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9.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9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9.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9.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9.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9.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9.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9.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9.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9.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9.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9.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9.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9.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9.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9.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9.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9.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9.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9.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9.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9.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9.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9.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9.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9.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9.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9.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9.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9.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9.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9.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9.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9.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9.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9.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9.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9.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9.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9.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9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9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9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9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9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9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9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9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9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9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9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9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9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9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9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9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9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9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9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9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9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9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9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9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9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9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9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9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9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9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9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9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9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9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9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9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9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9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9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9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9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9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9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9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9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9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9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9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9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9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9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9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9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9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9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9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9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9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9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9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9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9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9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9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9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9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9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9.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9.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9.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9.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9.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9.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9.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9.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9.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9.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9.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9.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9.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9.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9.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9.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9.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9.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9.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9.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9.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9.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9.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9.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9.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9.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9.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9.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9.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9.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9.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9.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9.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9.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9.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9.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9.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9.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9.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9.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9.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9.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9.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9.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9.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9.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9.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9.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9.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9.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9.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9.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9.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9.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9.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9.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9.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9.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9.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9.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9.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9.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9.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9.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9.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9.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9.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9.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9.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9.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9.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9.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9.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9.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9.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9.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9.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9.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9.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9.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9.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9.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9.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9.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9.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9.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9.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9.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9.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9.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9.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9.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9.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9.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9.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9.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9.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9.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9.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9.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9.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9.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9.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9.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9.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9.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9.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9.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9.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9.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9.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9.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9.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9.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9.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9.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9.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9.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9.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9.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9.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9.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9.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9.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9.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9.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9.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9.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9.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9.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9.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9.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9.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9.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9.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9.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9.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9.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9.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9.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9.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9.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9.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9.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9.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9.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9.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9.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9.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9.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9.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9.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9.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9.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9.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9.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9.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9.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9.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9.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9.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9.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9.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9.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9.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9.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9.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9.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9.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9.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9.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9.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9.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9.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9.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9.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9.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9.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9.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9.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9.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9.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9.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9.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9.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9.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9.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9.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9.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9.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9.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9.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9.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9.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9.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9.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9.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9.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9.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9.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9.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9.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9.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9.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9.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9.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9.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9.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9.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9.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9.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9.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9.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9.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9.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9.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9.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9.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9.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9.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9.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9.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9.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9.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9.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9.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9.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9.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9.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9.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9.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9.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9.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9.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9.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9.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9.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9.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9.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9.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9.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9.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9.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9.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9.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9.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9.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9.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9.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9.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9.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9.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9.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9.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9.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9.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9.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9.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9.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9.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9.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9.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9.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9.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9.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9.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9.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9.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9.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9.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9.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9.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9.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9.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9.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9.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9.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9.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9.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9.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9.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9.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9.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9.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9.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9.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9.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9.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9.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9.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9.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9.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9.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9.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9.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9.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9.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9.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9.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9.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9.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9.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9.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9.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9.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9.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9.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9.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9.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9.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9.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9.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9.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9.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9.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9.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9.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9.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9.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9.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9.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9.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9.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9.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9.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9.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9.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9.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9.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9.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9.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9.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9.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9.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9.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9.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9.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9.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9.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9.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9.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9.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9.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9.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9.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9.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9.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9.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9.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9.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9.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9.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9.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9.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9.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9.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9.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9.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9.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9.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9.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9.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9.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9.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9.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9.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9.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9.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9.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9.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9.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9.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9.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9.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9.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9.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9.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9.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9.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9.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9.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9.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9.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9.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9.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9.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9.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9.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9.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9.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9.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9.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9.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9.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9.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9.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9.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9.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9.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9.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9.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9.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9.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9.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9.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9.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9.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9.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9.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9.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9.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9.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9.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9.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9.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9.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9.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9.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9.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9.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9.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9.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9.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9.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9.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9.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9.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9.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9.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9.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9.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9.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9.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9.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9.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9.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9.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9.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9.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9.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9.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9.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9.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9.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9.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9.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9.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9.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9.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9.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9.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9.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9.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9.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9.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9.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9.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9.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9.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9.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9.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9.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9.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9.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9.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9.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9.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9.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9.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9.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9.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9.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9.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9.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9.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9.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9.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9.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9.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9.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9.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9.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9.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9.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9.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9.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9.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9.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9.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9.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9.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9.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9.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9.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9.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9.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9.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9.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9.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9.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9.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9.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9.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9.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9.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9.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9.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9.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9.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9.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9.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9.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9.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9.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9.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9.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9.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9.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9.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9.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9.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9.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9.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9.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9.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9.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9.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9.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9.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9.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9.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9.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9.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9.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9.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9.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9.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9.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9.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9.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9.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9.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9.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9.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9.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9.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9.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9.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9.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9.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9.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9.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9.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9.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9.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9.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9.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9.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9.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9.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9.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9.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9.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9.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9.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9.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9.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9.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9.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9.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9.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9.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9.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9.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9.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9.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9.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9.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9.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9.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9.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9.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9.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9.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9.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9.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9.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9.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9.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9.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9.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9.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9.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9.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9.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9.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9.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9.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9.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9.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9.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9.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9.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9.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9.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9.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9.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9.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9.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9.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9.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9.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9.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9.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9.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9.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9.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9.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9.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9.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9.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9.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9.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9.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9.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9.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9.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9.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9.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9.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9.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9.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9.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9.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9.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9.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9.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9.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9.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9.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9.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9.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9.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9.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9.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9.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9.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9.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9.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9.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9.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9.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9.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9.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9.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9.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9.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9.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9.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9.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9.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9.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9.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9.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9.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9.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9.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9.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9.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9.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9.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9.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9.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9.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9.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9.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9.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9.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9.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9.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9.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9.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9.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9.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9.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9.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9.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9.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9.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9.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9.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9.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9.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9.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9.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9.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9.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9.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9.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9.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9.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9.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9.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9.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9.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9.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9.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9.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9.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9.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9.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9.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9.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9.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9.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9.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9.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9.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9.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9.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9.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9.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9.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9.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9.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9.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9.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9.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9.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9.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9.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9.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9.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9.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9.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9.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9.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9.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9.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9.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9.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9.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9.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9.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9.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9.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9.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9.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9.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9.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9.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9.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9.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9.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9.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9.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9.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9.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9.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9.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9.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honeticPr fontId="8"/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青玉販売数</vt:lpstr>
      <vt:lpstr>月別集計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Omura</dc:creator>
  <cp:keywords/>
  <dc:description/>
  <cp:lastModifiedBy>若松 信幸(Nobuyuki Wakamatsu)</cp:lastModifiedBy>
  <cp:revision/>
  <cp:lastPrinted>2023-03-30T09:23:26Z</cp:lastPrinted>
  <dcterms:created xsi:type="dcterms:W3CDTF">2010-01-07T06:02:06Z</dcterms:created>
  <dcterms:modified xsi:type="dcterms:W3CDTF">2023-03-30T09:38:33Z</dcterms:modified>
  <cp:category/>
  <cp:contentStatus/>
</cp:coreProperties>
</file>